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355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<sst xmlns="http://schemas.openxmlformats.org/spreadsheetml/2006/main" count="96" uniqueCount="83">
  <si>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в ГУП санаторий  «Янган-Тау» РБ</t>
  </si>
  <si>
    <t xml:space="preserve">№ </t>
  </si>
  <si>
    <t>Категория номеров</t>
  </si>
  <si>
    <t>Стоимость 1 к/дня</t>
  </si>
  <si>
    <t>в том числе</t>
  </si>
  <si>
    <t>Взрослым без предоставления койки</t>
  </si>
  <si>
    <t>Детям от 4 до 15 лет</t>
  </si>
  <si>
    <t>С предоставлением  койки</t>
  </si>
  <si>
    <t>без предоставления койки</t>
  </si>
  <si>
    <t>лечение</t>
  </si>
  <si>
    <t>питание</t>
  </si>
  <si>
    <t>проживание</t>
  </si>
  <si>
    <t xml:space="preserve">при заселении 2-го человека  в 1- местном , 3-го– 2 местном и 4-го в 3-местном </t>
  </si>
  <si>
    <t xml:space="preserve">при заселении   3-го человека  в 1-местном , 4-го - в 2-местном, 5-го и последующих лиц - в 3-местном </t>
  </si>
  <si>
    <t xml:space="preserve">при заселении 2-го человека  в 1- местном , 3-го – 2 местном и 4-го в 3-местном </t>
  </si>
  <si>
    <t>-</t>
  </si>
  <si>
    <t>Корпус 1, люкс                        3х местный</t>
  </si>
  <si>
    <t>Корпус 2, без балкона             2х местный</t>
  </si>
  <si>
    <t>Корпус 2, с  балконом               2х местный</t>
  </si>
  <si>
    <t>Корпус 2, люкс, без балкона  1 местный</t>
  </si>
  <si>
    <t>Корпус2,люкс с балконом,    1 местный</t>
  </si>
  <si>
    <t>Корпус 2  люкс                        3х местный</t>
  </si>
  <si>
    <t>Корпус 3,      1 местный, малометражный</t>
  </si>
  <si>
    <t>Корпус 4, 5                                 1 местный</t>
  </si>
  <si>
    <t>Корпус 4, 5                              2х  местный</t>
  </si>
  <si>
    <t>Корпус 7, люкс                        2х местный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</si>
  <si>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</si>
  <si>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</si>
  <si>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</si>
  <si>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</si>
  <si>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</si>
  <si>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</si>
  <si>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</si>
  <si>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</si>
  <si>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</si>
  <si>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</si>
  <si>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</si>
  <si>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</si>
  <si>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</si>
  <si>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</si>
  <si>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</si>
  <si>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</si>
  <si>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</si>
  <si>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</si>
  <si>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</si>
  <si>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</si>
  <si>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</si>
  <si>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</si>
  <si>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</si>
  <si>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</si>
  <si>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</si>
  <si>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</si>
  <si>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Корпус 3, с балконом              2х местный</t>
  </si>
  <si>
    <t>Корпус 3, люкс                          2х местный</t>
  </si>
  <si>
    <t>Корпус 1                    1 местный  семейный</t>
  </si>
  <si>
    <t>Корпус 6, малый люкс               2х местный</t>
  </si>
  <si>
    <t>Корпус 6, обычный люкс          2х местный</t>
  </si>
  <si>
    <t>Корпус 6, полный люкс            3х местный</t>
  </si>
  <si>
    <t>Корпус 7,                 2х  местный семейный</t>
  </si>
  <si>
    <t>Корпус 3, без балкона               2х местный</t>
  </si>
  <si>
    <t>Корпус 3,                                 1 местный</t>
  </si>
  <si>
    <t>Корпус 1,                                 2х местный</t>
  </si>
  <si>
    <t xml:space="preserve">Корпус 1,                                 1 местный  </t>
  </si>
  <si>
    <t xml:space="preserve">было </t>
  </si>
  <si>
    <t>увелич.</t>
  </si>
  <si>
    <t>Корпус 2,       1 местный, малометражный</t>
  </si>
  <si>
    <t>Корпус 2,                                 1 местный</t>
  </si>
  <si>
    <t>Корпус 1 люкс                        2х местный</t>
  </si>
  <si>
    <t>Корпус 7,                                2х местный</t>
  </si>
  <si>
    <t>Корпус 7,                                1 местный</t>
  </si>
  <si>
    <t>стоимость 1 к/дня</t>
  </si>
  <si>
    <t>Коттедж №1,2,3,4    2х местный</t>
  </si>
  <si>
    <t>Коттедж №5  1 местный семейный</t>
  </si>
  <si>
    <t>Коттедж №5,№6       2х местный</t>
  </si>
  <si>
    <t>Коттедж №6             3х местный</t>
  </si>
  <si>
    <t>27</t>
  </si>
  <si>
    <t>28</t>
  </si>
  <si>
    <t>29</t>
  </si>
  <si>
    <t>30</t>
  </si>
  <si>
    <t>Корпус 1                    1 местный люкс</t>
  </si>
  <si>
    <t>31</t>
  </si>
  <si>
    <t xml:space="preserve"> с 07 января по 31 марта 2017 года</t>
  </si>
  <si>
    <t>Цены путевок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</si>
</sst>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left" indent="3"/>
    </xf>
    <xf numFmtId="49" fontId="4" fillId="0" borderId="10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70" fontId="0" fillId="0" borderId="12" xfId="0" applyNumberFormat="1" applyBorder="1" applyAlignment="1">
      <alignment/>
    </xf>
    <xf numFmtId="0" fontId="5" fillId="33" borderId="11" xfId="0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>
      <alignment horizontal="center" wrapText="1"/>
    </xf>
    <xf numFmtId="3" fontId="0" fillId="33" borderId="0" xfId="0" applyNumberFormat="1" applyFill="1" applyAlignment="1">
      <alignment/>
    </xf>
    <xf numFmtId="170" fontId="0" fillId="33" borderId="12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12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A50" sqref="A50:IV65"/>
    </sheetView>
  </sheetViews>
  <sheetFormatPr defaultColWidth="9.00390625" defaultRowHeight="15" customHeight="1"/>
  <cols>
    <col min="1" max="1" width="4.375" style="0" customWidth="1"/>
    <col min="2" max="2" width="28.125" style="0" customWidth="1"/>
    <col min="3" max="3" width="7.25390625" style="0" customWidth="1"/>
    <col min="4" max="5" width="5.875" style="0" customWidth="1"/>
    <col min="6" max="6" width="6.125" style="0" customWidth="1"/>
    <col min="7" max="7" width="7.875" style="0" customWidth="1"/>
    <col min="8" max="8" width="9.00390625" style="0" customWidth="1"/>
    <col min="9" max="9" width="6.625" style="0" customWidth="1"/>
    <col min="11" max="11" width="9.00390625" style="0" customWidth="1"/>
    <col min="12" max="14" width="9.125" style="0" hidden="1" customWidth="1"/>
    <col min="15" max="19" width="0" style="0" hidden="1" customWidth="1"/>
    <col min="20" max="20" width="9.625" style="0" hidden="1" customWidth="1"/>
    <col min="21" max="22" width="0" style="0" hidden="1" customWidth="1"/>
    <col min="23" max="23" width="9.625" style="0" hidden="1" customWidth="1"/>
  </cols>
  <sheetData>
    <row r="1" ht="10.5" customHeight="1">
      <c r="A1" s="1"/>
    </row>
    <row r="2" spans="1:11" ht="13.5" customHeight="1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4.2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 customHeight="1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 customHeight="1">
      <c r="A5" s="41" t="s">
        <v>1</v>
      </c>
      <c r="B5" s="41" t="s">
        <v>2</v>
      </c>
      <c r="C5" s="35" t="s">
        <v>3</v>
      </c>
      <c r="D5" s="44" t="s">
        <v>4</v>
      </c>
      <c r="E5" s="45"/>
      <c r="F5" s="46"/>
      <c r="G5" s="44" t="s">
        <v>5</v>
      </c>
      <c r="H5" s="46"/>
      <c r="I5" s="44" t="s">
        <v>6</v>
      </c>
      <c r="J5" s="45"/>
      <c r="K5" s="46"/>
    </row>
    <row r="6" spans="1:11" ht="0.75" customHeight="1">
      <c r="A6" s="42"/>
      <c r="B6" s="42"/>
      <c r="C6" s="36"/>
      <c r="D6" s="47"/>
      <c r="E6" s="48"/>
      <c r="F6" s="49"/>
      <c r="G6" s="47"/>
      <c r="H6" s="49"/>
      <c r="I6" s="47"/>
      <c r="J6" s="48"/>
      <c r="K6" s="49"/>
    </row>
    <row r="7" spans="1:11" ht="10.5" customHeight="1" hidden="1">
      <c r="A7" s="42"/>
      <c r="B7" s="42"/>
      <c r="C7" s="36"/>
      <c r="D7" s="47"/>
      <c r="E7" s="48"/>
      <c r="F7" s="49"/>
      <c r="G7" s="47"/>
      <c r="H7" s="49"/>
      <c r="I7" s="47"/>
      <c r="J7" s="48"/>
      <c r="K7" s="49"/>
    </row>
    <row r="8" spans="1:11" ht="15" customHeight="1" hidden="1">
      <c r="A8" s="42"/>
      <c r="B8" s="42"/>
      <c r="C8" s="36"/>
      <c r="D8" s="47"/>
      <c r="E8" s="48"/>
      <c r="F8" s="49"/>
      <c r="G8" s="47"/>
      <c r="H8" s="49"/>
      <c r="I8" s="47"/>
      <c r="J8" s="48"/>
      <c r="K8" s="49"/>
    </row>
    <row r="9" spans="1:11" ht="15" customHeight="1" hidden="1">
      <c r="A9" s="42"/>
      <c r="B9" s="42"/>
      <c r="C9" s="36"/>
      <c r="D9" s="47"/>
      <c r="E9" s="48"/>
      <c r="F9" s="49"/>
      <c r="G9" s="47"/>
      <c r="H9" s="49"/>
      <c r="I9" s="47"/>
      <c r="J9" s="48"/>
      <c r="K9" s="49"/>
    </row>
    <row r="10" spans="1:11" ht="15" customHeight="1" hidden="1">
      <c r="A10" s="42"/>
      <c r="B10" s="42"/>
      <c r="C10" s="36"/>
      <c r="D10" s="47"/>
      <c r="E10" s="48"/>
      <c r="F10" s="49"/>
      <c r="G10" s="47"/>
      <c r="H10" s="49"/>
      <c r="I10" s="47"/>
      <c r="J10" s="48"/>
      <c r="K10" s="49"/>
    </row>
    <row r="11" spans="1:11" ht="0.75" customHeight="1" hidden="1">
      <c r="A11" s="42"/>
      <c r="B11" s="42"/>
      <c r="C11" s="36"/>
      <c r="D11" s="47"/>
      <c r="E11" s="48"/>
      <c r="F11" s="49"/>
      <c r="G11" s="47"/>
      <c r="H11" s="49"/>
      <c r="I11" s="50"/>
      <c r="J11" s="51"/>
      <c r="K11" s="52"/>
    </row>
    <row r="12" spans="1:11" ht="13.5" customHeight="1">
      <c r="A12" s="42"/>
      <c r="B12" s="42"/>
      <c r="C12" s="36"/>
      <c r="D12" s="50"/>
      <c r="E12" s="51"/>
      <c r="F12" s="52"/>
      <c r="G12" s="47"/>
      <c r="H12" s="49"/>
      <c r="I12" s="35" t="s">
        <v>7</v>
      </c>
      <c r="J12" s="44" t="s">
        <v>8</v>
      </c>
      <c r="K12" s="46"/>
    </row>
    <row r="13" spans="1:11" ht="6.75" customHeight="1">
      <c r="A13" s="42"/>
      <c r="B13" s="42"/>
      <c r="C13" s="36"/>
      <c r="D13" s="35" t="s">
        <v>9</v>
      </c>
      <c r="E13" s="35" t="s">
        <v>10</v>
      </c>
      <c r="F13" s="38" t="s">
        <v>11</v>
      </c>
      <c r="G13" s="50"/>
      <c r="H13" s="52"/>
      <c r="I13" s="36"/>
      <c r="J13" s="50"/>
      <c r="K13" s="52"/>
    </row>
    <row r="14" spans="1:23" ht="15" customHeight="1">
      <c r="A14" s="42"/>
      <c r="B14" s="42"/>
      <c r="C14" s="36"/>
      <c r="D14" s="36"/>
      <c r="E14" s="36"/>
      <c r="F14" s="39"/>
      <c r="G14" s="35" t="s">
        <v>12</v>
      </c>
      <c r="H14" s="35" t="s">
        <v>13</v>
      </c>
      <c r="I14" s="36"/>
      <c r="J14" s="35" t="s">
        <v>14</v>
      </c>
      <c r="K14" s="35" t="s">
        <v>13</v>
      </c>
      <c r="T14" s="35" t="s">
        <v>70</v>
      </c>
      <c r="U14" s="35" t="s">
        <v>9</v>
      </c>
      <c r="V14" s="35" t="s">
        <v>10</v>
      </c>
      <c r="W14" s="38" t="s">
        <v>11</v>
      </c>
    </row>
    <row r="15" spans="1:23" ht="15" customHeight="1">
      <c r="A15" s="42"/>
      <c r="B15" s="42"/>
      <c r="C15" s="36"/>
      <c r="D15" s="36"/>
      <c r="E15" s="36"/>
      <c r="F15" s="39"/>
      <c r="G15" s="36"/>
      <c r="H15" s="36"/>
      <c r="I15" s="36"/>
      <c r="J15" s="36"/>
      <c r="K15" s="36"/>
      <c r="T15" s="36"/>
      <c r="U15" s="36"/>
      <c r="V15" s="36"/>
      <c r="W15" s="39"/>
    </row>
    <row r="16" spans="1:23" ht="60" customHeight="1">
      <c r="A16" s="43"/>
      <c r="B16" s="43"/>
      <c r="C16" s="37"/>
      <c r="D16" s="37"/>
      <c r="E16" s="37"/>
      <c r="F16" s="40"/>
      <c r="G16" s="37"/>
      <c r="H16" s="37"/>
      <c r="I16" s="37"/>
      <c r="J16" s="37"/>
      <c r="K16" s="37"/>
      <c r="T16" s="36"/>
      <c r="U16" s="36"/>
      <c r="V16" s="36"/>
      <c r="W16" s="39"/>
    </row>
    <row r="17" spans="1:23" ht="12" customHeight="1">
      <c r="A17" s="2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4">
        <v>11</v>
      </c>
      <c r="L17" s="14" t="s">
        <v>63</v>
      </c>
      <c r="M17" s="15" t="s">
        <v>64</v>
      </c>
      <c r="T17" s="37"/>
      <c r="U17" s="37"/>
      <c r="V17" s="37"/>
      <c r="W17" s="40"/>
    </row>
    <row r="18" spans="1:23" ht="12" customHeight="1">
      <c r="A18" s="7" t="s">
        <v>26</v>
      </c>
      <c r="B18" s="5" t="s">
        <v>61</v>
      </c>
      <c r="C18" s="12">
        <v>3850</v>
      </c>
      <c r="D18" s="10">
        <v>1200</v>
      </c>
      <c r="E18" s="10">
        <v>1200</v>
      </c>
      <c r="F18" s="10">
        <f>C18-D18-E18</f>
        <v>1450</v>
      </c>
      <c r="G18" s="10">
        <f>C18-(F18-(F18*30)/100)</f>
        <v>2835</v>
      </c>
      <c r="H18" s="10">
        <f>C18-(F18-(F18*10)/100)</f>
        <v>2545</v>
      </c>
      <c r="I18" s="10">
        <f>(D18-(D18*25/100))+(E18-(E18*25/100))+F18</f>
        <v>3250</v>
      </c>
      <c r="J18" s="10">
        <f>(F18*20/100)+(D18-(D18*25/100))+(E18-(E18*25/100))</f>
        <v>2090</v>
      </c>
      <c r="K18" s="10">
        <f>(D18-(D18*25/100))+(E18-(E18*25/100))+(F18*10/100)</f>
        <v>1945</v>
      </c>
      <c r="L18" s="8">
        <v>3340</v>
      </c>
      <c r="M18" s="13">
        <f>L18*1.1</f>
        <v>3674.0000000000005</v>
      </c>
      <c r="N18">
        <v>3670</v>
      </c>
      <c r="P18" s="12">
        <v>3340</v>
      </c>
      <c r="Q18" s="10">
        <v>1000</v>
      </c>
      <c r="R18" s="10">
        <v>1000</v>
      </c>
      <c r="S18" s="10">
        <f>P18-Q18-R18</f>
        <v>1340</v>
      </c>
      <c r="T18" s="18">
        <f>C18/P18*100-100</f>
        <v>15.269461077844298</v>
      </c>
      <c r="U18" s="18">
        <f>D18/Q18*100-100</f>
        <v>20</v>
      </c>
      <c r="V18" s="18">
        <f>E18/R18*100-100</f>
        <v>20</v>
      </c>
      <c r="W18" s="18">
        <f>F18/S18*100-100</f>
        <v>8.208955223880594</v>
      </c>
    </row>
    <row r="19" spans="1:23" ht="12" customHeight="1">
      <c r="A19" s="7" t="s">
        <v>27</v>
      </c>
      <c r="B19" s="5" t="s">
        <v>62</v>
      </c>
      <c r="C19" s="16">
        <v>4570</v>
      </c>
      <c r="D19" s="10">
        <v>1200</v>
      </c>
      <c r="E19" s="10">
        <v>1200</v>
      </c>
      <c r="F19" s="10">
        <f>C19-D19-E19</f>
        <v>2170</v>
      </c>
      <c r="G19" s="10">
        <f aca="true" t="shared" si="0" ref="G19:G43">C19-(F19-(F19*30)/100)</f>
        <v>3051</v>
      </c>
      <c r="H19" s="10">
        <f aca="true" t="shared" si="1" ref="H19:H43">C19-(F19-(F19*10)/100)</f>
        <v>2617</v>
      </c>
      <c r="I19" s="10" t="s">
        <v>15</v>
      </c>
      <c r="J19" s="10">
        <f aca="true" t="shared" si="2" ref="J19:J39">(F19*20/100)+(D19-(D19*25/100))+(E19-(E19*25/100))</f>
        <v>2234</v>
      </c>
      <c r="K19" s="10">
        <f aca="true" t="shared" si="3" ref="K19:K43">(D19-(D19*25/100))+(E19-(E19*25/100))+(F19*10/100)</f>
        <v>2017</v>
      </c>
      <c r="L19" s="9">
        <v>3960</v>
      </c>
      <c r="M19" s="13">
        <f aca="true" t="shared" si="4" ref="M19:M49">L19*1.1</f>
        <v>4356</v>
      </c>
      <c r="N19">
        <v>4350</v>
      </c>
      <c r="P19" s="16">
        <v>3960</v>
      </c>
      <c r="Q19" s="10">
        <v>1000</v>
      </c>
      <c r="R19" s="10">
        <v>1000</v>
      </c>
      <c r="S19" s="10">
        <f aca="true" t="shared" si="5" ref="S19:S49">P19-Q19-R19</f>
        <v>1960</v>
      </c>
      <c r="T19" s="18">
        <f aca="true" t="shared" si="6" ref="T19:T43">C19/P19*100-100</f>
        <v>15.404040404040401</v>
      </c>
      <c r="U19" s="18">
        <f aca="true" t="shared" si="7" ref="U19:U43">D19/Q19*100-100</f>
        <v>20</v>
      </c>
      <c r="V19" s="18">
        <f aca="true" t="shared" si="8" ref="V19:V43">E19/R19*100-100</f>
        <v>20</v>
      </c>
      <c r="W19" s="18">
        <f aca="true" t="shared" si="9" ref="W19:W43">F19/S19*100-100</f>
        <v>10.714285714285722</v>
      </c>
    </row>
    <row r="20" spans="1:23" ht="12" customHeight="1">
      <c r="A20" s="7" t="s">
        <v>28</v>
      </c>
      <c r="B20" s="5" t="s">
        <v>54</v>
      </c>
      <c r="C20" s="16">
        <v>5230</v>
      </c>
      <c r="D20" s="10">
        <v>1200</v>
      </c>
      <c r="E20" s="10">
        <v>1200</v>
      </c>
      <c r="F20" s="10">
        <f aca="true" t="shared" si="10" ref="F20:F43">C20-D20-E20</f>
        <v>2830</v>
      </c>
      <c r="G20" s="10">
        <f t="shared" si="0"/>
        <v>3249</v>
      </c>
      <c r="H20" s="10">
        <f t="shared" si="1"/>
        <v>2683</v>
      </c>
      <c r="I20" s="10" t="s">
        <v>15</v>
      </c>
      <c r="J20" s="10">
        <f t="shared" si="2"/>
        <v>2366</v>
      </c>
      <c r="K20" s="10">
        <f t="shared" si="3"/>
        <v>2083</v>
      </c>
      <c r="L20" s="9">
        <v>4530</v>
      </c>
      <c r="M20" s="13">
        <f t="shared" si="4"/>
        <v>4983</v>
      </c>
      <c r="N20">
        <v>4980</v>
      </c>
      <c r="P20" s="16">
        <v>4530</v>
      </c>
      <c r="Q20" s="10">
        <v>1000</v>
      </c>
      <c r="R20" s="10">
        <v>1000</v>
      </c>
      <c r="S20" s="10">
        <f t="shared" si="5"/>
        <v>2530</v>
      </c>
      <c r="T20" s="18">
        <f t="shared" si="6"/>
        <v>15.45253863134657</v>
      </c>
      <c r="U20" s="18">
        <f t="shared" si="7"/>
        <v>20</v>
      </c>
      <c r="V20" s="18">
        <f t="shared" si="8"/>
        <v>20</v>
      </c>
      <c r="W20" s="18">
        <f t="shared" si="9"/>
        <v>11.857707509881422</v>
      </c>
    </row>
    <row r="21" spans="1:23" s="33" customFormat="1" ht="12" customHeight="1">
      <c r="A21" s="31" t="s">
        <v>29</v>
      </c>
      <c r="B21" s="30" t="s">
        <v>79</v>
      </c>
      <c r="C21" s="16">
        <v>5550</v>
      </c>
      <c r="D21" s="10">
        <v>1200</v>
      </c>
      <c r="E21" s="10">
        <v>1300</v>
      </c>
      <c r="F21" s="10">
        <f>C21-D21-E21</f>
        <v>3050</v>
      </c>
      <c r="G21" s="10">
        <f t="shared" si="0"/>
        <v>3415</v>
      </c>
      <c r="H21" s="10">
        <f t="shared" si="1"/>
        <v>2805</v>
      </c>
      <c r="I21" s="10" t="s">
        <v>15</v>
      </c>
      <c r="J21" s="10">
        <f t="shared" si="2"/>
        <v>2485</v>
      </c>
      <c r="K21" s="10">
        <f t="shared" si="3"/>
        <v>2180</v>
      </c>
      <c r="L21" s="16"/>
      <c r="M21" s="32"/>
      <c r="P21" s="16"/>
      <c r="Q21" s="10"/>
      <c r="R21" s="10"/>
      <c r="S21" s="10"/>
      <c r="T21" s="34"/>
      <c r="U21" s="34"/>
      <c r="V21" s="34"/>
      <c r="W21" s="34"/>
    </row>
    <row r="22" spans="1:23" s="33" customFormat="1" ht="12" customHeight="1">
      <c r="A22" s="31" t="s">
        <v>30</v>
      </c>
      <c r="B22" s="30" t="s">
        <v>67</v>
      </c>
      <c r="C22" s="16">
        <v>5070</v>
      </c>
      <c r="D22" s="10">
        <v>1200</v>
      </c>
      <c r="E22" s="10">
        <v>1300</v>
      </c>
      <c r="F22" s="10">
        <f>C22-D22-E22</f>
        <v>2570</v>
      </c>
      <c r="G22" s="10">
        <f t="shared" si="0"/>
        <v>3271</v>
      </c>
      <c r="H22" s="10">
        <f t="shared" si="1"/>
        <v>2757</v>
      </c>
      <c r="I22" s="10">
        <f>(D22*75%)+(E22*75%)+F22</f>
        <v>4445</v>
      </c>
      <c r="J22" s="10">
        <f>(F22*30/100)+(D22-(D22*25/100))+(E22-(E22*25/100))</f>
        <v>2646</v>
      </c>
      <c r="K22" s="10">
        <f t="shared" si="3"/>
        <v>2132</v>
      </c>
      <c r="L22" s="16">
        <v>4200</v>
      </c>
      <c r="M22" s="32">
        <f>L22*1.15</f>
        <v>4830</v>
      </c>
      <c r="N22" s="33">
        <v>4830</v>
      </c>
      <c r="P22" s="16">
        <v>4200</v>
      </c>
      <c r="Q22" s="10">
        <v>1000</v>
      </c>
      <c r="R22" s="10">
        <v>1100</v>
      </c>
      <c r="S22" s="10">
        <f t="shared" si="5"/>
        <v>2100</v>
      </c>
      <c r="T22" s="34">
        <f t="shared" si="6"/>
        <v>20.714285714285708</v>
      </c>
      <c r="U22" s="34">
        <f t="shared" si="7"/>
        <v>20</v>
      </c>
      <c r="V22" s="34">
        <f t="shared" si="8"/>
        <v>18.181818181818187</v>
      </c>
      <c r="W22" s="34">
        <f t="shared" si="9"/>
        <v>22.380952380952394</v>
      </c>
    </row>
    <row r="23" spans="1:23" s="33" customFormat="1" ht="12" customHeight="1">
      <c r="A23" s="31" t="s">
        <v>31</v>
      </c>
      <c r="B23" s="30" t="s">
        <v>16</v>
      </c>
      <c r="C23" s="16">
        <v>5320</v>
      </c>
      <c r="D23" s="10">
        <v>1200</v>
      </c>
      <c r="E23" s="10">
        <v>1300</v>
      </c>
      <c r="F23" s="10">
        <f t="shared" si="10"/>
        <v>2820</v>
      </c>
      <c r="G23" s="10">
        <f t="shared" si="0"/>
        <v>3346</v>
      </c>
      <c r="H23" s="10">
        <f t="shared" si="1"/>
        <v>2782</v>
      </c>
      <c r="I23" s="10">
        <f>(D23*75%)+(E23*75%)+F23</f>
        <v>4695</v>
      </c>
      <c r="J23" s="10">
        <f>(F23*30/100)+(D23-(D23*25/100))+(E23-(E23*25/100))</f>
        <v>2721</v>
      </c>
      <c r="K23" s="10">
        <f t="shared" si="3"/>
        <v>2157</v>
      </c>
      <c r="L23" s="16">
        <v>4400</v>
      </c>
      <c r="M23" s="32">
        <f>L23*1.15</f>
        <v>5060</v>
      </c>
      <c r="N23" s="33">
        <v>5060</v>
      </c>
      <c r="P23" s="16">
        <v>4400</v>
      </c>
      <c r="Q23" s="10">
        <v>1000</v>
      </c>
      <c r="R23" s="10">
        <v>1100</v>
      </c>
      <c r="S23" s="10">
        <f t="shared" si="5"/>
        <v>2300</v>
      </c>
      <c r="T23" s="34">
        <f t="shared" si="6"/>
        <v>20.909090909090907</v>
      </c>
      <c r="U23" s="34">
        <f t="shared" si="7"/>
        <v>20</v>
      </c>
      <c r="V23" s="34">
        <f t="shared" si="8"/>
        <v>18.181818181818187</v>
      </c>
      <c r="W23" s="34">
        <f t="shared" si="9"/>
        <v>22.60869565217392</v>
      </c>
    </row>
    <row r="24" spans="1:23" ht="12" customHeight="1">
      <c r="A24" s="7" t="s">
        <v>32</v>
      </c>
      <c r="B24" s="5" t="s">
        <v>17</v>
      </c>
      <c r="C24" s="16">
        <v>4160</v>
      </c>
      <c r="D24" s="10">
        <v>1200</v>
      </c>
      <c r="E24" s="10">
        <v>1200</v>
      </c>
      <c r="F24" s="10">
        <f t="shared" si="10"/>
        <v>1760</v>
      </c>
      <c r="G24" s="10">
        <f t="shared" si="0"/>
        <v>2928</v>
      </c>
      <c r="H24" s="10">
        <f t="shared" si="1"/>
        <v>2576</v>
      </c>
      <c r="I24" s="11">
        <f>(D24-(D24*25/100))+(E24-(E24*25/100))+F24</f>
        <v>3560</v>
      </c>
      <c r="J24" s="10">
        <f t="shared" si="2"/>
        <v>2152</v>
      </c>
      <c r="K24" s="10">
        <f t="shared" si="3"/>
        <v>1976</v>
      </c>
      <c r="L24" s="9">
        <v>3600</v>
      </c>
      <c r="M24" s="13">
        <f t="shared" si="4"/>
        <v>3960.0000000000005</v>
      </c>
      <c r="N24">
        <v>3960</v>
      </c>
      <c r="P24" s="16">
        <v>3600</v>
      </c>
      <c r="Q24" s="10">
        <v>1000</v>
      </c>
      <c r="R24" s="10">
        <v>1000</v>
      </c>
      <c r="S24" s="10">
        <f t="shared" si="5"/>
        <v>1600</v>
      </c>
      <c r="T24" s="18">
        <f t="shared" si="6"/>
        <v>15.555555555555543</v>
      </c>
      <c r="U24" s="18">
        <f t="shared" si="7"/>
        <v>20</v>
      </c>
      <c r="V24" s="18">
        <f t="shared" si="8"/>
        <v>20</v>
      </c>
      <c r="W24" s="18">
        <f t="shared" si="9"/>
        <v>10.000000000000014</v>
      </c>
    </row>
    <row r="25" spans="1:23" ht="12" customHeight="1">
      <c r="A25" s="7" t="s">
        <v>33</v>
      </c>
      <c r="B25" s="5" t="s">
        <v>18</v>
      </c>
      <c r="C25" s="16">
        <v>4270</v>
      </c>
      <c r="D25" s="10">
        <v>1200</v>
      </c>
      <c r="E25" s="10">
        <v>1200</v>
      </c>
      <c r="F25" s="10">
        <f t="shared" si="10"/>
        <v>1870</v>
      </c>
      <c r="G25" s="10">
        <f t="shared" si="0"/>
        <v>2961</v>
      </c>
      <c r="H25" s="10">
        <f t="shared" si="1"/>
        <v>2587</v>
      </c>
      <c r="I25" s="11">
        <f aca="true" t="shared" si="11" ref="I25:I43">(D25-(D25*25/100))+(E25-(E25*25/100))+F25</f>
        <v>3670</v>
      </c>
      <c r="J25" s="10">
        <f t="shared" si="2"/>
        <v>2174</v>
      </c>
      <c r="K25" s="10">
        <f t="shared" si="3"/>
        <v>1987</v>
      </c>
      <c r="L25" s="9">
        <v>3700</v>
      </c>
      <c r="M25" s="13">
        <f t="shared" si="4"/>
        <v>4070.0000000000005</v>
      </c>
      <c r="N25">
        <v>4070</v>
      </c>
      <c r="P25" s="16">
        <v>3700</v>
      </c>
      <c r="Q25" s="10">
        <v>1000</v>
      </c>
      <c r="R25" s="10">
        <v>1000</v>
      </c>
      <c r="S25" s="10">
        <f t="shared" si="5"/>
        <v>1700</v>
      </c>
      <c r="T25" s="18">
        <f t="shared" si="6"/>
        <v>15.405405405405403</v>
      </c>
      <c r="U25" s="18">
        <f t="shared" si="7"/>
        <v>20</v>
      </c>
      <c r="V25" s="18">
        <f t="shared" si="8"/>
        <v>20</v>
      </c>
      <c r="W25" s="18">
        <f t="shared" si="9"/>
        <v>10.000000000000014</v>
      </c>
    </row>
    <row r="26" spans="1:23" ht="12" customHeight="1">
      <c r="A26" s="7" t="s">
        <v>34</v>
      </c>
      <c r="B26" s="5" t="s">
        <v>66</v>
      </c>
      <c r="C26" s="16">
        <v>5200</v>
      </c>
      <c r="D26" s="10">
        <v>1200</v>
      </c>
      <c r="E26" s="10">
        <v>1200</v>
      </c>
      <c r="F26" s="10">
        <f t="shared" si="10"/>
        <v>2800</v>
      </c>
      <c r="G26" s="10">
        <f t="shared" si="0"/>
        <v>3240</v>
      </c>
      <c r="H26" s="10">
        <f t="shared" si="1"/>
        <v>2680</v>
      </c>
      <c r="I26" s="11" t="s">
        <v>15</v>
      </c>
      <c r="J26" s="10">
        <f t="shared" si="2"/>
        <v>2360</v>
      </c>
      <c r="K26" s="10">
        <f t="shared" si="3"/>
        <v>2080</v>
      </c>
      <c r="L26" s="9">
        <v>4500</v>
      </c>
      <c r="M26" s="13">
        <f t="shared" si="4"/>
        <v>4950</v>
      </c>
      <c r="N26">
        <v>4950</v>
      </c>
      <c r="P26" s="16">
        <v>4500</v>
      </c>
      <c r="Q26" s="10">
        <v>1000</v>
      </c>
      <c r="R26" s="10">
        <v>1000</v>
      </c>
      <c r="S26" s="10">
        <f t="shared" si="5"/>
        <v>2500</v>
      </c>
      <c r="T26" s="18">
        <f t="shared" si="6"/>
        <v>15.555555555555543</v>
      </c>
      <c r="U26" s="18">
        <f t="shared" si="7"/>
        <v>20</v>
      </c>
      <c r="V26" s="18">
        <f t="shared" si="8"/>
        <v>20</v>
      </c>
      <c r="W26" s="18">
        <f t="shared" si="9"/>
        <v>12.000000000000014</v>
      </c>
    </row>
    <row r="27" spans="1:23" ht="12" customHeight="1">
      <c r="A27" s="7" t="s">
        <v>35</v>
      </c>
      <c r="B27" s="5" t="s">
        <v>65</v>
      </c>
      <c r="C27" s="16">
        <v>4570</v>
      </c>
      <c r="D27" s="10">
        <v>1200</v>
      </c>
      <c r="E27" s="10">
        <v>1200</v>
      </c>
      <c r="F27" s="10">
        <f t="shared" si="10"/>
        <v>2170</v>
      </c>
      <c r="G27" s="10">
        <f t="shared" si="0"/>
        <v>3051</v>
      </c>
      <c r="H27" s="10">
        <f t="shared" si="1"/>
        <v>2617</v>
      </c>
      <c r="I27" s="11" t="s">
        <v>15</v>
      </c>
      <c r="J27" s="10">
        <f t="shared" si="2"/>
        <v>2234</v>
      </c>
      <c r="K27" s="10">
        <f t="shared" si="3"/>
        <v>2017</v>
      </c>
      <c r="L27" s="9">
        <v>3960</v>
      </c>
      <c r="M27" s="13">
        <f t="shared" si="4"/>
        <v>4356</v>
      </c>
      <c r="N27">
        <v>4350</v>
      </c>
      <c r="P27" s="16">
        <v>3960</v>
      </c>
      <c r="Q27" s="10">
        <v>1000</v>
      </c>
      <c r="R27" s="10">
        <v>1000</v>
      </c>
      <c r="S27" s="10">
        <f t="shared" si="5"/>
        <v>1960</v>
      </c>
      <c r="T27" s="18">
        <f t="shared" si="6"/>
        <v>15.404040404040401</v>
      </c>
      <c r="U27" s="18">
        <f t="shared" si="7"/>
        <v>20</v>
      </c>
      <c r="V27" s="18">
        <f t="shared" si="8"/>
        <v>20</v>
      </c>
      <c r="W27" s="18">
        <f t="shared" si="9"/>
        <v>10.714285714285722</v>
      </c>
    </row>
    <row r="28" spans="1:23" s="33" customFormat="1" ht="12" customHeight="1">
      <c r="A28" s="31" t="s">
        <v>36</v>
      </c>
      <c r="B28" s="30" t="s">
        <v>19</v>
      </c>
      <c r="C28" s="16">
        <v>6880</v>
      </c>
      <c r="D28" s="10">
        <v>1200</v>
      </c>
      <c r="E28" s="10">
        <v>1300</v>
      </c>
      <c r="F28" s="10">
        <f>C28-D28-E28</f>
        <v>4380</v>
      </c>
      <c r="G28" s="10">
        <f t="shared" si="0"/>
        <v>3814</v>
      </c>
      <c r="H28" s="10">
        <f t="shared" si="1"/>
        <v>2938</v>
      </c>
      <c r="I28" s="11" t="s">
        <v>15</v>
      </c>
      <c r="J28" s="10">
        <f>(F28*30/100)+(D28-(D28*25/100))+(E28-(E28*25/100))</f>
        <v>3189</v>
      </c>
      <c r="K28" s="10">
        <f t="shared" si="3"/>
        <v>2313</v>
      </c>
      <c r="L28" s="16">
        <v>5700</v>
      </c>
      <c r="M28" s="32">
        <f>L28*1.15</f>
        <v>6554.999999999999</v>
      </c>
      <c r="N28" s="33">
        <v>6550</v>
      </c>
      <c r="P28" s="16">
        <v>5700</v>
      </c>
      <c r="Q28" s="10">
        <v>1000</v>
      </c>
      <c r="R28" s="10">
        <v>1100</v>
      </c>
      <c r="S28" s="10">
        <f t="shared" si="5"/>
        <v>3600</v>
      </c>
      <c r="T28" s="34">
        <f t="shared" si="6"/>
        <v>20.701754385964904</v>
      </c>
      <c r="U28" s="34">
        <f t="shared" si="7"/>
        <v>20</v>
      </c>
      <c r="V28" s="34">
        <f t="shared" si="8"/>
        <v>18.181818181818187</v>
      </c>
      <c r="W28" s="34">
        <f t="shared" si="9"/>
        <v>21.666666666666657</v>
      </c>
    </row>
    <row r="29" spans="1:23" s="33" customFormat="1" ht="12" customHeight="1">
      <c r="A29" s="31" t="s">
        <v>37</v>
      </c>
      <c r="B29" s="30" t="s">
        <v>20</v>
      </c>
      <c r="C29" s="16">
        <v>7120</v>
      </c>
      <c r="D29" s="10">
        <v>1200</v>
      </c>
      <c r="E29" s="10">
        <v>1300</v>
      </c>
      <c r="F29" s="10">
        <f t="shared" si="10"/>
        <v>4620</v>
      </c>
      <c r="G29" s="10">
        <f t="shared" si="0"/>
        <v>3886</v>
      </c>
      <c r="H29" s="10">
        <f t="shared" si="1"/>
        <v>2962</v>
      </c>
      <c r="I29" s="11" t="s">
        <v>15</v>
      </c>
      <c r="J29" s="10">
        <f>(F29*30/100)+(D29-(D29*25/100))+(E29-(E29*25/100))</f>
        <v>3261</v>
      </c>
      <c r="K29" s="10">
        <f t="shared" si="3"/>
        <v>2337</v>
      </c>
      <c r="L29" s="16">
        <v>5900</v>
      </c>
      <c r="M29" s="32">
        <f>L29*1.15</f>
        <v>6784.999999999999</v>
      </c>
      <c r="N29" s="33">
        <v>6780</v>
      </c>
      <c r="P29" s="16">
        <v>5900</v>
      </c>
      <c r="Q29" s="10">
        <v>1000</v>
      </c>
      <c r="R29" s="10">
        <v>1100</v>
      </c>
      <c r="S29" s="10">
        <f t="shared" si="5"/>
        <v>3800</v>
      </c>
      <c r="T29" s="34">
        <f t="shared" si="6"/>
        <v>20.67796610169492</v>
      </c>
      <c r="U29" s="34">
        <f t="shared" si="7"/>
        <v>20</v>
      </c>
      <c r="V29" s="34">
        <f t="shared" si="8"/>
        <v>18.181818181818187</v>
      </c>
      <c r="W29" s="34">
        <f t="shared" si="9"/>
        <v>21.578947368421055</v>
      </c>
    </row>
    <row r="30" spans="1:23" s="33" customFormat="1" ht="12" customHeight="1">
      <c r="A30" s="31" t="s">
        <v>38</v>
      </c>
      <c r="B30" s="30" t="s">
        <v>21</v>
      </c>
      <c r="C30" s="16">
        <v>5970</v>
      </c>
      <c r="D30" s="10">
        <v>1200</v>
      </c>
      <c r="E30" s="10">
        <v>1300</v>
      </c>
      <c r="F30" s="10">
        <f t="shared" si="10"/>
        <v>3470</v>
      </c>
      <c r="G30" s="10">
        <f t="shared" si="0"/>
        <v>3541</v>
      </c>
      <c r="H30" s="10">
        <f t="shared" si="1"/>
        <v>2847</v>
      </c>
      <c r="I30" s="11">
        <f t="shared" si="11"/>
        <v>5345</v>
      </c>
      <c r="J30" s="10">
        <f>(F30*30/100)+(D30-(D30*25/100))+(E30-(E30*25/100))</f>
        <v>2916</v>
      </c>
      <c r="K30" s="10">
        <f t="shared" si="3"/>
        <v>2222</v>
      </c>
      <c r="L30" s="16">
        <v>4940</v>
      </c>
      <c r="M30" s="32">
        <f>L30*1.15</f>
        <v>5681</v>
      </c>
      <c r="N30" s="33">
        <v>5680</v>
      </c>
      <c r="P30" s="16">
        <v>4940</v>
      </c>
      <c r="Q30" s="10">
        <v>1000</v>
      </c>
      <c r="R30" s="10">
        <v>1100</v>
      </c>
      <c r="S30" s="10">
        <f t="shared" si="5"/>
        <v>2840</v>
      </c>
      <c r="T30" s="34">
        <f t="shared" si="6"/>
        <v>20.85020242914979</v>
      </c>
      <c r="U30" s="34">
        <f t="shared" si="7"/>
        <v>20</v>
      </c>
      <c r="V30" s="34">
        <f t="shared" si="8"/>
        <v>18.181818181818187</v>
      </c>
      <c r="W30" s="34">
        <f t="shared" si="9"/>
        <v>22.183098591549296</v>
      </c>
    </row>
    <row r="31" spans="1:23" s="17" customFormat="1" ht="12" customHeight="1">
      <c r="A31" s="7" t="s">
        <v>39</v>
      </c>
      <c r="B31" s="19" t="s">
        <v>52</v>
      </c>
      <c r="C31" s="20">
        <v>4440</v>
      </c>
      <c r="D31" s="21">
        <v>1200</v>
      </c>
      <c r="E31" s="21">
        <v>1200</v>
      </c>
      <c r="F31" s="21">
        <f t="shared" si="10"/>
        <v>2040</v>
      </c>
      <c r="G31" s="21">
        <f t="shared" si="0"/>
        <v>3012</v>
      </c>
      <c r="H31" s="21">
        <f t="shared" si="1"/>
        <v>2604</v>
      </c>
      <c r="I31" s="24">
        <f t="shared" si="11"/>
        <v>3840</v>
      </c>
      <c r="J31" s="21">
        <f t="shared" si="2"/>
        <v>2208</v>
      </c>
      <c r="K31" s="21">
        <f t="shared" si="3"/>
        <v>2004</v>
      </c>
      <c r="L31" s="20">
        <v>3850</v>
      </c>
      <c r="M31" s="22">
        <f t="shared" si="4"/>
        <v>4235</v>
      </c>
      <c r="N31" s="17">
        <v>4230</v>
      </c>
      <c r="P31" s="20">
        <v>3850</v>
      </c>
      <c r="Q31" s="21">
        <v>1000</v>
      </c>
      <c r="R31" s="21">
        <v>1000</v>
      </c>
      <c r="S31" s="21">
        <f t="shared" si="5"/>
        <v>1850</v>
      </c>
      <c r="T31" s="23">
        <f t="shared" si="6"/>
        <v>15.324675324675326</v>
      </c>
      <c r="U31" s="23">
        <f t="shared" si="7"/>
        <v>20</v>
      </c>
      <c r="V31" s="23">
        <f t="shared" si="8"/>
        <v>20</v>
      </c>
      <c r="W31" s="23">
        <f t="shared" si="9"/>
        <v>10.270270270270274</v>
      </c>
    </row>
    <row r="32" spans="1:23" s="17" customFormat="1" ht="12" customHeight="1">
      <c r="A32" s="7" t="s">
        <v>40</v>
      </c>
      <c r="B32" s="19" t="s">
        <v>59</v>
      </c>
      <c r="C32" s="20">
        <v>3930</v>
      </c>
      <c r="D32" s="21">
        <v>1200</v>
      </c>
      <c r="E32" s="21">
        <v>1200</v>
      </c>
      <c r="F32" s="21">
        <f t="shared" si="10"/>
        <v>1530</v>
      </c>
      <c r="G32" s="21">
        <f t="shared" si="0"/>
        <v>2859</v>
      </c>
      <c r="H32" s="21">
        <f t="shared" si="1"/>
        <v>2553</v>
      </c>
      <c r="I32" s="24">
        <f t="shared" si="11"/>
        <v>3330</v>
      </c>
      <c r="J32" s="21">
        <f t="shared" si="2"/>
        <v>2106</v>
      </c>
      <c r="K32" s="21">
        <f t="shared" si="3"/>
        <v>1953</v>
      </c>
      <c r="L32" s="20">
        <v>3400</v>
      </c>
      <c r="M32" s="22">
        <f t="shared" si="4"/>
        <v>3740.0000000000005</v>
      </c>
      <c r="N32" s="17">
        <v>3740</v>
      </c>
      <c r="P32" s="20">
        <v>3400</v>
      </c>
      <c r="Q32" s="21">
        <v>1000</v>
      </c>
      <c r="R32" s="21">
        <v>1000</v>
      </c>
      <c r="S32" s="21">
        <f t="shared" si="5"/>
        <v>1400</v>
      </c>
      <c r="T32" s="23">
        <f t="shared" si="6"/>
        <v>15.588235294117638</v>
      </c>
      <c r="U32" s="23">
        <f t="shared" si="7"/>
        <v>20</v>
      </c>
      <c r="V32" s="23">
        <f t="shared" si="8"/>
        <v>20</v>
      </c>
      <c r="W32" s="23">
        <f t="shared" si="9"/>
        <v>9.285714285714278</v>
      </c>
    </row>
    <row r="33" spans="1:23" s="17" customFormat="1" ht="12" customHeight="1">
      <c r="A33" s="7" t="s">
        <v>41</v>
      </c>
      <c r="B33" s="19" t="s">
        <v>60</v>
      </c>
      <c r="C33" s="20">
        <v>5550</v>
      </c>
      <c r="D33" s="21">
        <v>1200</v>
      </c>
      <c r="E33" s="21">
        <v>1200</v>
      </c>
      <c r="F33" s="21">
        <f t="shared" si="10"/>
        <v>3150</v>
      </c>
      <c r="G33" s="21">
        <f t="shared" si="0"/>
        <v>3345</v>
      </c>
      <c r="H33" s="21">
        <f t="shared" si="1"/>
        <v>2715</v>
      </c>
      <c r="I33" s="24">
        <f t="shared" si="11"/>
        <v>4950</v>
      </c>
      <c r="J33" s="21">
        <f t="shared" si="2"/>
        <v>2430</v>
      </c>
      <c r="K33" s="21">
        <f t="shared" si="3"/>
        <v>2115</v>
      </c>
      <c r="L33" s="20">
        <v>4800</v>
      </c>
      <c r="M33" s="22">
        <f t="shared" si="4"/>
        <v>5280</v>
      </c>
      <c r="N33" s="17">
        <v>5280</v>
      </c>
      <c r="P33" s="20">
        <v>4800</v>
      </c>
      <c r="Q33" s="21">
        <v>1000</v>
      </c>
      <c r="R33" s="21">
        <v>1000</v>
      </c>
      <c r="S33" s="21">
        <f t="shared" si="5"/>
        <v>2800</v>
      </c>
      <c r="T33" s="23">
        <f t="shared" si="6"/>
        <v>15.625</v>
      </c>
      <c r="U33" s="23">
        <f t="shared" si="7"/>
        <v>20</v>
      </c>
      <c r="V33" s="23">
        <f t="shared" si="8"/>
        <v>20</v>
      </c>
      <c r="W33" s="23">
        <f t="shared" si="9"/>
        <v>12.5</v>
      </c>
    </row>
    <row r="34" spans="1:23" s="17" customFormat="1" ht="12" customHeight="1">
      <c r="A34" s="7" t="s">
        <v>42</v>
      </c>
      <c r="B34" s="19" t="s">
        <v>22</v>
      </c>
      <c r="C34" s="20">
        <v>4160</v>
      </c>
      <c r="D34" s="21">
        <v>1200</v>
      </c>
      <c r="E34" s="21">
        <v>1200</v>
      </c>
      <c r="F34" s="21">
        <f t="shared" si="10"/>
        <v>1760</v>
      </c>
      <c r="G34" s="21">
        <f t="shared" si="0"/>
        <v>2928</v>
      </c>
      <c r="H34" s="21">
        <f t="shared" si="1"/>
        <v>2576</v>
      </c>
      <c r="I34" s="24">
        <f t="shared" si="11"/>
        <v>3560</v>
      </c>
      <c r="J34" s="21">
        <f t="shared" si="2"/>
        <v>2152</v>
      </c>
      <c r="K34" s="21">
        <f t="shared" si="3"/>
        <v>1976</v>
      </c>
      <c r="L34" s="20">
        <v>3600</v>
      </c>
      <c r="M34" s="22">
        <f t="shared" si="4"/>
        <v>3960.0000000000005</v>
      </c>
      <c r="N34" s="17">
        <v>3960</v>
      </c>
      <c r="P34" s="20">
        <v>3600</v>
      </c>
      <c r="Q34" s="21">
        <v>1000</v>
      </c>
      <c r="R34" s="21">
        <v>1000</v>
      </c>
      <c r="S34" s="21">
        <f t="shared" si="5"/>
        <v>1600</v>
      </c>
      <c r="T34" s="23">
        <f t="shared" si="6"/>
        <v>15.555555555555543</v>
      </c>
      <c r="U34" s="23">
        <f t="shared" si="7"/>
        <v>20</v>
      </c>
      <c r="V34" s="23">
        <f t="shared" si="8"/>
        <v>20</v>
      </c>
      <c r="W34" s="23">
        <f t="shared" si="9"/>
        <v>10.000000000000014</v>
      </c>
    </row>
    <row r="35" spans="1:23" s="33" customFormat="1" ht="12" customHeight="1">
      <c r="A35" s="31" t="s">
        <v>43</v>
      </c>
      <c r="B35" s="30" t="s">
        <v>53</v>
      </c>
      <c r="C35" s="16">
        <v>5560</v>
      </c>
      <c r="D35" s="10">
        <v>1200</v>
      </c>
      <c r="E35" s="10">
        <v>1300</v>
      </c>
      <c r="F35" s="10">
        <f t="shared" si="10"/>
        <v>3060</v>
      </c>
      <c r="G35" s="10">
        <f t="shared" si="0"/>
        <v>3418</v>
      </c>
      <c r="H35" s="10">
        <f t="shared" si="1"/>
        <v>2806</v>
      </c>
      <c r="I35" s="11">
        <f t="shared" si="11"/>
        <v>4935</v>
      </c>
      <c r="J35" s="10">
        <f>(F35*30/100)+(D35-(D35*25/100))+(E35-(E35*25/100))</f>
        <v>2793</v>
      </c>
      <c r="K35" s="10">
        <f t="shared" si="3"/>
        <v>2181</v>
      </c>
      <c r="L35" s="16">
        <v>4600</v>
      </c>
      <c r="M35" s="32">
        <f>L35*1.15</f>
        <v>5290</v>
      </c>
      <c r="N35" s="33">
        <v>5290</v>
      </c>
      <c r="P35" s="16">
        <v>4600</v>
      </c>
      <c r="Q35" s="10">
        <v>1000</v>
      </c>
      <c r="R35" s="10">
        <v>1100</v>
      </c>
      <c r="S35" s="10">
        <f t="shared" si="5"/>
        <v>2500</v>
      </c>
      <c r="T35" s="34">
        <f t="shared" si="6"/>
        <v>20.869565217391298</v>
      </c>
      <c r="U35" s="34">
        <f t="shared" si="7"/>
        <v>20</v>
      </c>
      <c r="V35" s="34">
        <f t="shared" si="8"/>
        <v>18.181818181818187</v>
      </c>
      <c r="W35" s="34">
        <f t="shared" si="9"/>
        <v>22.39999999999999</v>
      </c>
    </row>
    <row r="36" spans="1:23" s="17" customFormat="1" ht="12" customHeight="1">
      <c r="A36" s="7" t="s">
        <v>44</v>
      </c>
      <c r="B36" s="19" t="s">
        <v>68</v>
      </c>
      <c r="C36" s="20">
        <v>3180</v>
      </c>
      <c r="D36" s="21">
        <v>1200</v>
      </c>
      <c r="E36" s="21">
        <v>1200</v>
      </c>
      <c r="F36" s="21">
        <f t="shared" si="10"/>
        <v>780</v>
      </c>
      <c r="G36" s="21">
        <f t="shared" si="0"/>
        <v>2634</v>
      </c>
      <c r="H36" s="21">
        <f t="shared" si="1"/>
        <v>2478</v>
      </c>
      <c r="I36" s="24">
        <f t="shared" si="11"/>
        <v>2580</v>
      </c>
      <c r="J36" s="21">
        <f t="shared" si="2"/>
        <v>1956</v>
      </c>
      <c r="K36" s="21">
        <f t="shared" si="3"/>
        <v>1878</v>
      </c>
      <c r="L36" s="20">
        <v>2750</v>
      </c>
      <c r="M36" s="22">
        <f t="shared" si="4"/>
        <v>3025.0000000000005</v>
      </c>
      <c r="N36" s="17">
        <v>3025</v>
      </c>
      <c r="P36" s="20">
        <v>2750</v>
      </c>
      <c r="Q36" s="21">
        <v>1000</v>
      </c>
      <c r="R36" s="21">
        <v>1000</v>
      </c>
      <c r="S36" s="21">
        <f t="shared" si="5"/>
        <v>750</v>
      </c>
      <c r="T36" s="23">
        <f>C36/P36*100-100</f>
        <v>15.636363636363626</v>
      </c>
      <c r="U36" s="23">
        <f t="shared" si="7"/>
        <v>20</v>
      </c>
      <c r="V36" s="23">
        <f t="shared" si="8"/>
        <v>20</v>
      </c>
      <c r="W36" s="23">
        <f t="shared" si="9"/>
        <v>4</v>
      </c>
    </row>
    <row r="37" spans="1:23" s="17" customFormat="1" ht="12" customHeight="1">
      <c r="A37" s="7" t="s">
        <v>45</v>
      </c>
      <c r="B37" s="19" t="s">
        <v>69</v>
      </c>
      <c r="C37" s="20">
        <v>3700</v>
      </c>
      <c r="D37" s="21">
        <v>1200</v>
      </c>
      <c r="E37" s="21">
        <v>1200</v>
      </c>
      <c r="F37" s="21">
        <f t="shared" si="10"/>
        <v>1300</v>
      </c>
      <c r="G37" s="21">
        <f t="shared" si="0"/>
        <v>2790</v>
      </c>
      <c r="H37" s="21">
        <f t="shared" si="1"/>
        <v>2530</v>
      </c>
      <c r="I37" s="24" t="s">
        <v>15</v>
      </c>
      <c r="J37" s="21">
        <f t="shared" si="2"/>
        <v>2060</v>
      </c>
      <c r="K37" s="21">
        <f t="shared" si="3"/>
        <v>1930</v>
      </c>
      <c r="L37" s="20">
        <v>3200</v>
      </c>
      <c r="M37" s="22">
        <f t="shared" si="4"/>
        <v>3520.0000000000005</v>
      </c>
      <c r="N37" s="17">
        <v>3520</v>
      </c>
      <c r="P37" s="20">
        <v>3200</v>
      </c>
      <c r="Q37" s="21">
        <v>1000</v>
      </c>
      <c r="R37" s="21">
        <v>1000</v>
      </c>
      <c r="S37" s="21">
        <f t="shared" si="5"/>
        <v>1200</v>
      </c>
      <c r="T37" s="23">
        <f t="shared" si="6"/>
        <v>15.625</v>
      </c>
      <c r="U37" s="23">
        <f t="shared" si="7"/>
        <v>20</v>
      </c>
      <c r="V37" s="23">
        <f t="shared" si="8"/>
        <v>20</v>
      </c>
      <c r="W37" s="23">
        <f t="shared" si="9"/>
        <v>8.333333333333329</v>
      </c>
    </row>
    <row r="38" spans="1:23" s="17" customFormat="1" ht="12" customHeight="1">
      <c r="A38" s="7" t="s">
        <v>46</v>
      </c>
      <c r="B38" s="19" t="s">
        <v>23</v>
      </c>
      <c r="C38" s="20">
        <v>4440</v>
      </c>
      <c r="D38" s="21">
        <v>1200</v>
      </c>
      <c r="E38" s="21">
        <v>1200</v>
      </c>
      <c r="F38" s="21">
        <f t="shared" si="10"/>
        <v>2040</v>
      </c>
      <c r="G38" s="21">
        <f t="shared" si="0"/>
        <v>3012</v>
      </c>
      <c r="H38" s="21">
        <f t="shared" si="1"/>
        <v>2604</v>
      </c>
      <c r="I38" s="24" t="s">
        <v>15</v>
      </c>
      <c r="J38" s="21">
        <f t="shared" si="2"/>
        <v>2208</v>
      </c>
      <c r="K38" s="21">
        <f t="shared" si="3"/>
        <v>2004</v>
      </c>
      <c r="L38" s="20">
        <v>3850</v>
      </c>
      <c r="M38" s="22">
        <f t="shared" si="4"/>
        <v>4235</v>
      </c>
      <c r="N38" s="17">
        <v>4230</v>
      </c>
      <c r="P38" s="20">
        <v>3850</v>
      </c>
      <c r="Q38" s="21">
        <v>1000</v>
      </c>
      <c r="R38" s="21">
        <v>1000</v>
      </c>
      <c r="S38" s="21">
        <f t="shared" si="5"/>
        <v>1850</v>
      </c>
      <c r="T38" s="23">
        <f t="shared" si="6"/>
        <v>15.324675324675326</v>
      </c>
      <c r="U38" s="23">
        <f t="shared" si="7"/>
        <v>20</v>
      </c>
      <c r="V38" s="23">
        <f t="shared" si="8"/>
        <v>20</v>
      </c>
      <c r="W38" s="23">
        <f t="shared" si="9"/>
        <v>10.270270270270274</v>
      </c>
    </row>
    <row r="39" spans="1:23" s="17" customFormat="1" ht="12" customHeight="1">
      <c r="A39" s="7" t="s">
        <v>47</v>
      </c>
      <c r="B39" s="19" t="s">
        <v>24</v>
      </c>
      <c r="C39" s="20">
        <v>3760</v>
      </c>
      <c r="D39" s="21">
        <v>1200</v>
      </c>
      <c r="E39" s="21">
        <v>1200</v>
      </c>
      <c r="F39" s="21">
        <f t="shared" si="10"/>
        <v>1360</v>
      </c>
      <c r="G39" s="21">
        <f t="shared" si="0"/>
        <v>2808</v>
      </c>
      <c r="H39" s="21">
        <f t="shared" si="1"/>
        <v>2536</v>
      </c>
      <c r="I39" s="24">
        <f t="shared" si="11"/>
        <v>3160</v>
      </c>
      <c r="J39" s="21">
        <f t="shared" si="2"/>
        <v>2072</v>
      </c>
      <c r="K39" s="21">
        <f t="shared" si="3"/>
        <v>1936</v>
      </c>
      <c r="L39" s="20">
        <v>3260</v>
      </c>
      <c r="M39" s="22">
        <f t="shared" si="4"/>
        <v>3586.0000000000005</v>
      </c>
      <c r="N39" s="17">
        <v>3580</v>
      </c>
      <c r="P39" s="20">
        <v>3260</v>
      </c>
      <c r="Q39" s="21">
        <v>1000</v>
      </c>
      <c r="R39" s="21">
        <v>1000</v>
      </c>
      <c r="S39" s="21">
        <f t="shared" si="5"/>
        <v>1260</v>
      </c>
      <c r="T39" s="23">
        <f t="shared" si="6"/>
        <v>15.33742331288343</v>
      </c>
      <c r="U39" s="23">
        <f t="shared" si="7"/>
        <v>20</v>
      </c>
      <c r="V39" s="23">
        <f t="shared" si="8"/>
        <v>20</v>
      </c>
      <c r="W39" s="23">
        <f t="shared" si="9"/>
        <v>7.936507936507937</v>
      </c>
    </row>
    <row r="40" spans="1:23" s="33" customFormat="1" ht="12" customHeight="1">
      <c r="A40" s="31" t="s">
        <v>48</v>
      </c>
      <c r="B40" s="30" t="s">
        <v>55</v>
      </c>
      <c r="C40" s="16">
        <v>6280</v>
      </c>
      <c r="D40" s="10">
        <v>1200</v>
      </c>
      <c r="E40" s="10">
        <v>1300</v>
      </c>
      <c r="F40" s="10">
        <f t="shared" si="10"/>
        <v>3780</v>
      </c>
      <c r="G40" s="10">
        <f t="shared" si="0"/>
        <v>3634</v>
      </c>
      <c r="H40" s="10">
        <f t="shared" si="1"/>
        <v>2878</v>
      </c>
      <c r="I40" s="11">
        <f t="shared" si="11"/>
        <v>5655</v>
      </c>
      <c r="J40" s="10">
        <f>(F40*30/100)+(D40-(D40*25/100))+(E40-(E40*25/100))</f>
        <v>3009</v>
      </c>
      <c r="K40" s="10">
        <f t="shared" si="3"/>
        <v>2253</v>
      </c>
      <c r="L40" s="16">
        <v>5200</v>
      </c>
      <c r="M40" s="32">
        <f>L40*1.15</f>
        <v>5979.999999999999</v>
      </c>
      <c r="N40" s="33">
        <v>5980</v>
      </c>
      <c r="P40" s="16">
        <v>5200</v>
      </c>
      <c r="Q40" s="10">
        <v>1000</v>
      </c>
      <c r="R40" s="10">
        <v>1100</v>
      </c>
      <c r="S40" s="10">
        <f t="shared" si="5"/>
        <v>3100</v>
      </c>
      <c r="T40" s="34">
        <f t="shared" si="6"/>
        <v>20.76923076923076</v>
      </c>
      <c r="U40" s="34">
        <f t="shared" si="7"/>
        <v>20</v>
      </c>
      <c r="V40" s="34">
        <f t="shared" si="8"/>
        <v>18.181818181818187</v>
      </c>
      <c r="W40" s="34">
        <f t="shared" si="9"/>
        <v>21.93548387096773</v>
      </c>
    </row>
    <row r="41" spans="1:23" s="33" customFormat="1" ht="12" customHeight="1">
      <c r="A41" s="31" t="s">
        <v>49</v>
      </c>
      <c r="B41" s="30" t="s">
        <v>56</v>
      </c>
      <c r="C41" s="16">
        <v>6870</v>
      </c>
      <c r="D41" s="10">
        <v>1200</v>
      </c>
      <c r="E41" s="10">
        <v>1300</v>
      </c>
      <c r="F41" s="10">
        <f t="shared" si="10"/>
        <v>4370</v>
      </c>
      <c r="G41" s="10">
        <f t="shared" si="0"/>
        <v>3811</v>
      </c>
      <c r="H41" s="10">
        <f t="shared" si="1"/>
        <v>2937</v>
      </c>
      <c r="I41" s="11">
        <f t="shared" si="11"/>
        <v>6245</v>
      </c>
      <c r="J41" s="10">
        <f>(F41*30/100)+(D41-(D41*25/100))+(E41-(E41*25/100))</f>
        <v>3186</v>
      </c>
      <c r="K41" s="10">
        <f t="shared" si="3"/>
        <v>2312</v>
      </c>
      <c r="L41" s="16">
        <v>5690</v>
      </c>
      <c r="M41" s="32">
        <f>L41*1.15</f>
        <v>6543.499999999999</v>
      </c>
      <c r="N41" s="33">
        <v>6540</v>
      </c>
      <c r="P41" s="16">
        <v>5690</v>
      </c>
      <c r="Q41" s="10">
        <v>1000</v>
      </c>
      <c r="R41" s="10">
        <v>1100</v>
      </c>
      <c r="S41" s="10">
        <f t="shared" si="5"/>
        <v>3590</v>
      </c>
      <c r="T41" s="34">
        <f t="shared" si="6"/>
        <v>20.738137082601057</v>
      </c>
      <c r="U41" s="34">
        <f t="shared" si="7"/>
        <v>20</v>
      </c>
      <c r="V41" s="34">
        <f t="shared" si="8"/>
        <v>18.181818181818187</v>
      </c>
      <c r="W41" s="34">
        <f t="shared" si="9"/>
        <v>21.72701949860725</v>
      </c>
    </row>
    <row r="42" spans="1:23" s="33" customFormat="1" ht="12" customHeight="1">
      <c r="A42" s="31" t="s">
        <v>50</v>
      </c>
      <c r="B42" s="30" t="s">
        <v>57</v>
      </c>
      <c r="C42" s="16">
        <v>8810</v>
      </c>
      <c r="D42" s="10">
        <v>1200</v>
      </c>
      <c r="E42" s="10">
        <v>1300</v>
      </c>
      <c r="F42" s="10">
        <f t="shared" si="10"/>
        <v>6310</v>
      </c>
      <c r="G42" s="10">
        <f t="shared" si="0"/>
        <v>4393</v>
      </c>
      <c r="H42" s="10">
        <f t="shared" si="1"/>
        <v>3131</v>
      </c>
      <c r="I42" s="11">
        <f t="shared" si="11"/>
        <v>8185</v>
      </c>
      <c r="J42" s="10">
        <f>(F42*30/100)+(D42-(D42*25/100))+(E42-(E42*25/100))</f>
        <v>3768</v>
      </c>
      <c r="K42" s="10">
        <f t="shared" si="3"/>
        <v>2506</v>
      </c>
      <c r="L42" s="16">
        <v>7300</v>
      </c>
      <c r="M42" s="32">
        <f>L42*1.15</f>
        <v>8395</v>
      </c>
      <c r="N42" s="33">
        <v>8390</v>
      </c>
      <c r="P42" s="16">
        <v>7300</v>
      </c>
      <c r="Q42" s="10">
        <v>1000</v>
      </c>
      <c r="R42" s="10">
        <v>1100</v>
      </c>
      <c r="S42" s="10">
        <f t="shared" si="5"/>
        <v>5200</v>
      </c>
      <c r="T42" s="34">
        <f t="shared" si="6"/>
        <v>20.68493150684931</v>
      </c>
      <c r="U42" s="34">
        <f t="shared" si="7"/>
        <v>20</v>
      </c>
      <c r="V42" s="34">
        <f t="shared" si="8"/>
        <v>18.181818181818187</v>
      </c>
      <c r="W42" s="34">
        <f t="shared" si="9"/>
        <v>21.34615384615384</v>
      </c>
    </row>
    <row r="43" spans="1:23" s="33" customFormat="1" ht="12" customHeight="1">
      <c r="A43" s="31" t="s">
        <v>51</v>
      </c>
      <c r="B43" s="30" t="s">
        <v>25</v>
      </c>
      <c r="C43" s="16">
        <v>4350</v>
      </c>
      <c r="D43" s="10">
        <v>1200</v>
      </c>
      <c r="E43" s="10">
        <v>1300</v>
      </c>
      <c r="F43" s="10">
        <f t="shared" si="10"/>
        <v>1850</v>
      </c>
      <c r="G43" s="10">
        <f t="shared" si="0"/>
        <v>3055</v>
      </c>
      <c r="H43" s="10">
        <f t="shared" si="1"/>
        <v>2685</v>
      </c>
      <c r="I43" s="11">
        <f t="shared" si="11"/>
        <v>3725</v>
      </c>
      <c r="J43" s="10">
        <f>(F43*30/100)+(D43-(D43*25/100))+(E43-(E43*25/100))</f>
        <v>2430</v>
      </c>
      <c r="K43" s="10">
        <f t="shared" si="3"/>
        <v>2060</v>
      </c>
      <c r="L43" s="16">
        <v>3600</v>
      </c>
      <c r="M43" s="32">
        <f>L43*1.15</f>
        <v>4140</v>
      </c>
      <c r="N43" s="33">
        <v>4140</v>
      </c>
      <c r="P43" s="16">
        <v>3600</v>
      </c>
      <c r="Q43" s="10">
        <v>1000</v>
      </c>
      <c r="R43" s="10">
        <v>1100</v>
      </c>
      <c r="S43" s="10">
        <f t="shared" si="5"/>
        <v>1500</v>
      </c>
      <c r="T43" s="34">
        <f t="shared" si="6"/>
        <v>20.83333333333333</v>
      </c>
      <c r="U43" s="34">
        <f t="shared" si="7"/>
        <v>20</v>
      </c>
      <c r="V43" s="34">
        <f t="shared" si="8"/>
        <v>18.181818181818187</v>
      </c>
      <c r="W43" s="34">
        <f t="shared" si="9"/>
        <v>23.333333333333343</v>
      </c>
    </row>
    <row r="44" spans="1:23" s="17" customFormat="1" ht="12" customHeight="1">
      <c r="A44" s="7" t="s">
        <v>75</v>
      </c>
      <c r="B44" s="5" t="s">
        <v>58</v>
      </c>
      <c r="C44" s="8">
        <v>3170</v>
      </c>
      <c r="D44" s="10">
        <v>1200</v>
      </c>
      <c r="E44" s="10">
        <v>1200</v>
      </c>
      <c r="F44" s="12">
        <f>C44-D44-E44</f>
        <v>770</v>
      </c>
      <c r="G44" s="12">
        <f>C44-(F44-(F44*30)/100)</f>
        <v>2631</v>
      </c>
      <c r="H44" s="12">
        <f>C44-(F44-(F44*10)/100)</f>
        <v>2477</v>
      </c>
      <c r="I44" s="12">
        <f>(D44-(D44*25/100))+(E44-(E44*25/100))+F44</f>
        <v>2570</v>
      </c>
      <c r="J44" s="12">
        <f>(F44*20/100)+(D44-(D44*25/100))+(E44-(E44*25/100))</f>
        <v>1954</v>
      </c>
      <c r="K44" s="12">
        <f>(D44-(D44*25/100))+(E44-(E44*25/100))+(F44*10/100)</f>
        <v>1877</v>
      </c>
      <c r="L44" s="20"/>
      <c r="M44" s="22"/>
      <c r="P44" s="20"/>
      <c r="Q44" s="21"/>
      <c r="R44" s="21"/>
      <c r="S44" s="21"/>
      <c r="T44" s="23"/>
      <c r="U44" s="23"/>
      <c r="V44" s="23"/>
      <c r="W44" s="23"/>
    </row>
    <row r="45" spans="1:23" s="17" customFormat="1" ht="12" customHeight="1">
      <c r="A45" s="7" t="s">
        <v>76</v>
      </c>
      <c r="B45" s="28" t="s">
        <v>71</v>
      </c>
      <c r="C45" s="25">
        <v>3980</v>
      </c>
      <c r="D45" s="26">
        <v>1200</v>
      </c>
      <c r="E45" s="26">
        <v>1200</v>
      </c>
      <c r="F45" s="12">
        <f>C45-D45-E45</f>
        <v>1580</v>
      </c>
      <c r="G45" s="12">
        <f>C45-(F45-(F45*30)/100)</f>
        <v>2874</v>
      </c>
      <c r="H45" s="12">
        <f>C45-(F45-(F45*10)/100)</f>
        <v>2558</v>
      </c>
      <c r="I45" s="12">
        <f>(D45-(D45*25/100))+(E45-(E45*25/100))+F45</f>
        <v>3380</v>
      </c>
      <c r="J45" s="12">
        <f>D45*75%+E45*75%+F45*30%</f>
        <v>2274</v>
      </c>
      <c r="K45" s="12">
        <f>(D45-(D45*25/100))+(E45-(E45*25/100))+(F45*10/100)</f>
        <v>1958</v>
      </c>
      <c r="L45" s="20"/>
      <c r="M45" s="22"/>
      <c r="P45" s="20"/>
      <c r="Q45" s="21"/>
      <c r="R45" s="21"/>
      <c r="S45" s="21"/>
      <c r="T45" s="23"/>
      <c r="U45" s="23"/>
      <c r="V45" s="23"/>
      <c r="W45" s="23"/>
    </row>
    <row r="46" spans="1:23" s="17" customFormat="1" ht="12" customHeight="1">
      <c r="A46" s="7" t="s">
        <v>77</v>
      </c>
      <c r="B46" s="28" t="s">
        <v>72</v>
      </c>
      <c r="C46" s="27">
        <v>5230</v>
      </c>
      <c r="D46" s="26">
        <v>1200</v>
      </c>
      <c r="E46" s="26">
        <v>1300</v>
      </c>
      <c r="F46" s="12">
        <f>C46-D46-E46</f>
        <v>2730</v>
      </c>
      <c r="G46" s="12">
        <f>C46-(F46-(F46*30)/100)</f>
        <v>3319</v>
      </c>
      <c r="H46" s="12">
        <f>C46-(F46-(F46*10)/100)</f>
        <v>2773</v>
      </c>
      <c r="I46" s="24" t="s">
        <v>15</v>
      </c>
      <c r="J46" s="12">
        <f>D46*75%+E46*75%+F46*30%</f>
        <v>2694</v>
      </c>
      <c r="K46" s="12">
        <f>(D46-(D46*25/100))+(E46-(E46*25/100))+(F46*10/100)</f>
        <v>2148</v>
      </c>
      <c r="L46" s="20"/>
      <c r="M46" s="22"/>
      <c r="P46" s="20"/>
      <c r="Q46" s="21"/>
      <c r="R46" s="21"/>
      <c r="S46" s="21"/>
      <c r="T46" s="23"/>
      <c r="U46" s="23"/>
      <c r="V46" s="23"/>
      <c r="W46" s="23"/>
    </row>
    <row r="47" spans="1:23" s="17" customFormat="1" ht="12" customHeight="1">
      <c r="A47" s="7" t="s">
        <v>78</v>
      </c>
      <c r="B47" s="28" t="s">
        <v>73</v>
      </c>
      <c r="C47" s="27">
        <v>4760</v>
      </c>
      <c r="D47" s="26">
        <v>1200</v>
      </c>
      <c r="E47" s="26">
        <v>1300</v>
      </c>
      <c r="F47" s="12">
        <f>C47-D47-E47</f>
        <v>2260</v>
      </c>
      <c r="G47" s="12">
        <f>C47-(F47-(F47*30)/100)</f>
        <v>3178</v>
      </c>
      <c r="H47" s="12">
        <f>C47-(F47-(F47*10)/100)</f>
        <v>2726</v>
      </c>
      <c r="I47" s="12">
        <f>(D47-(D47*25/100))+(E47-(E47*25/100))+F47</f>
        <v>4135</v>
      </c>
      <c r="J47" s="12">
        <f>D47*75%+E47*75%+F47*30%</f>
        <v>2553</v>
      </c>
      <c r="K47" s="12">
        <f>(D47-(D47*25/100))+(E47-(E47*25/100))+(F47*10/100)</f>
        <v>2101</v>
      </c>
      <c r="L47" s="20"/>
      <c r="M47" s="22"/>
      <c r="P47" s="20"/>
      <c r="Q47" s="21"/>
      <c r="R47" s="21"/>
      <c r="S47" s="21"/>
      <c r="T47" s="23"/>
      <c r="U47" s="23"/>
      <c r="V47" s="23"/>
      <c r="W47" s="23"/>
    </row>
    <row r="48" spans="1:23" s="17" customFormat="1" ht="12" customHeight="1">
      <c r="A48" s="7" t="s">
        <v>80</v>
      </c>
      <c r="B48" s="29" t="s">
        <v>74</v>
      </c>
      <c r="C48" s="27">
        <v>4760</v>
      </c>
      <c r="D48" s="26">
        <v>1200</v>
      </c>
      <c r="E48" s="26">
        <v>1300</v>
      </c>
      <c r="F48" s="12">
        <f>C48-D48-E48</f>
        <v>2260</v>
      </c>
      <c r="G48" s="12">
        <f>C48-(F48-(F48*30)/100)</f>
        <v>3178</v>
      </c>
      <c r="H48" s="12">
        <f>C48-(F48-(F48*10)/100)</f>
        <v>2726</v>
      </c>
      <c r="I48" s="12">
        <f>(D48-(D48*25/100))+(E48-(E48*25/100))+F48</f>
        <v>4135</v>
      </c>
      <c r="J48" s="12">
        <f>D48*75%+E48*75%+F48*30%</f>
        <v>2553</v>
      </c>
      <c r="K48" s="12">
        <f>(D48-(D48*25/100))+(E48-(E48*25/100))+(F48*10/100)</f>
        <v>2101</v>
      </c>
      <c r="L48" s="20"/>
      <c r="M48" s="22"/>
      <c r="P48" s="20"/>
      <c r="Q48" s="21"/>
      <c r="R48" s="21"/>
      <c r="S48" s="21"/>
      <c r="T48" s="23"/>
      <c r="U48" s="23"/>
      <c r="V48" s="23"/>
      <c r="W48" s="23"/>
    </row>
    <row r="49" spans="12:23" ht="8.25" customHeight="1">
      <c r="L49" s="9">
        <v>2750</v>
      </c>
      <c r="M49" s="13">
        <f t="shared" si="4"/>
        <v>3025.0000000000005</v>
      </c>
      <c r="N49" s="17">
        <v>3020</v>
      </c>
      <c r="P49" s="8">
        <v>2750</v>
      </c>
      <c r="Q49" s="12">
        <v>1000</v>
      </c>
      <c r="R49" s="12">
        <v>1000</v>
      </c>
      <c r="S49" s="12">
        <f t="shared" si="5"/>
        <v>750</v>
      </c>
      <c r="T49" s="18">
        <f>C44/P49*100-100</f>
        <v>15.27272727272728</v>
      </c>
      <c r="U49" s="18">
        <f>D44/Q49*100-100</f>
        <v>20</v>
      </c>
      <c r="V49" s="18">
        <f>E44/R49*100-100</f>
        <v>20</v>
      </c>
      <c r="W49" s="18">
        <f>F44/S49*100-100</f>
        <v>2.666666666666657</v>
      </c>
    </row>
    <row r="50" ht="15" customHeight="1">
      <c r="A50" s="6"/>
    </row>
  </sheetData>
  <sheetProtection/>
  <mergeCells count="22">
    <mergeCell ref="J14:J16"/>
    <mergeCell ref="G5:H13"/>
    <mergeCell ref="I5:K11"/>
    <mergeCell ref="I12:I16"/>
    <mergeCell ref="J12:K13"/>
    <mergeCell ref="K14:K16"/>
    <mergeCell ref="A2:K2"/>
    <mergeCell ref="A4:K4"/>
    <mergeCell ref="A3:K3"/>
    <mergeCell ref="A5:A16"/>
    <mergeCell ref="B5:B16"/>
    <mergeCell ref="C5:C16"/>
    <mergeCell ref="D5:F12"/>
    <mergeCell ref="D13:D16"/>
    <mergeCell ref="E13:E16"/>
    <mergeCell ref="F13:F16"/>
    <mergeCell ref="G14:G16"/>
    <mergeCell ref="H14:H16"/>
    <mergeCell ref="U14:U17"/>
    <mergeCell ref="V14:V17"/>
    <mergeCell ref="W14:W17"/>
    <mergeCell ref="T14:T17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ХайритдиноваГЗ</dc:creator>
  <cp:keywords/>
  <dc:description/>
  <cp:lastModifiedBy>Гузель Мавлетдинова Жиангалина</cp:lastModifiedBy>
  <cp:lastPrinted>2016-09-20T04:51:41Z</cp:lastPrinted>
  <dcterms:created xsi:type="dcterms:W3CDTF">2015-10-09T07:30:10Z</dcterms:created>
  <dcterms:modified xsi:type="dcterms:W3CDTF">2016-09-23T04:21:54Z</dcterms:modified>
  <cp:category/>
  <cp:version/>
  <cp:contentType/>
  <cp:contentStatus/>
</cp:coreProperties>
</file>